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N43" i="1"/>
  <c r="N30"/>
  <c r="L21"/>
  <c r="J21"/>
  <c r="J22"/>
  <c r="H21"/>
  <c r="I21"/>
  <c r="E21"/>
  <c r="E22"/>
  <c r="I22"/>
  <c r="D21"/>
  <c r="C21"/>
  <c r="K20"/>
  <c r="K19"/>
  <c r="M19"/>
  <c r="N19"/>
  <c r="I19"/>
  <c r="K18"/>
  <c r="M18"/>
  <c r="N18"/>
  <c r="I18"/>
  <c r="K17"/>
  <c r="M17"/>
  <c r="N17"/>
  <c r="I17"/>
  <c r="K16"/>
  <c r="M16"/>
  <c r="N16"/>
  <c r="I16"/>
  <c r="K15"/>
  <c r="M15"/>
  <c r="N15"/>
  <c r="I15"/>
  <c r="K14"/>
  <c r="M14"/>
  <c r="N14"/>
  <c r="I14"/>
  <c r="K13"/>
  <c r="M13"/>
  <c r="N13"/>
  <c r="I13"/>
  <c r="K12"/>
  <c r="M12"/>
  <c r="N12"/>
  <c r="I12"/>
  <c r="K11"/>
  <c r="M11"/>
  <c r="N11"/>
  <c r="I11"/>
  <c r="K10"/>
  <c r="M10"/>
  <c r="N10"/>
  <c r="I10"/>
  <c r="K9"/>
  <c r="M9"/>
  <c r="N9"/>
  <c r="I9"/>
  <c r="K8"/>
  <c r="M8"/>
  <c r="N8"/>
  <c r="I8"/>
  <c r="K7"/>
  <c r="M7"/>
  <c r="N7"/>
  <c r="I7"/>
  <c r="K6"/>
  <c r="M6"/>
  <c r="N6"/>
  <c r="I6"/>
  <c r="K5"/>
  <c r="K21"/>
  <c r="I5"/>
  <c r="K22"/>
  <c r="M20"/>
  <c r="M5"/>
  <c r="N5"/>
  <c r="N21"/>
  <c r="M21"/>
</calcChain>
</file>

<file path=xl/comments1.xml><?xml version="1.0" encoding="utf-8"?>
<comments xmlns="http://schemas.openxmlformats.org/spreadsheetml/2006/main">
  <authors>
    <author>Автор</author>
  </authors>
  <commentList>
    <comment ref="A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<sst xmlns="http://schemas.openxmlformats.org/spreadsheetml/2006/main" count="56" uniqueCount="31">
  <si>
    <t>Проведение капитального ремонта многоквартирных домов в пос. Богородское в рамках реализации Федерального закона № 185-ФЗ</t>
  </si>
  <si>
    <t xml:space="preserve">                               "О Фонде содействия реформированию жилищно-коммунального хозяйства в 2010 - 2011 годах""</t>
  </si>
  <si>
    <t>Справка по капитальному ремонту МКД ТСЖ "Богородское"              1 заявка</t>
  </si>
  <si>
    <t>№ дома</t>
  </si>
  <si>
    <t>Наименование работ</t>
  </si>
  <si>
    <t>по программе</t>
  </si>
  <si>
    <t>до экспертизы</t>
  </si>
  <si>
    <t>после экспертизы</t>
  </si>
  <si>
    <t>по договорам</t>
  </si>
  <si>
    <t>разница НДС</t>
  </si>
  <si>
    <t>доп.согл.после эксперт.</t>
  </si>
  <si>
    <t>с доп.соглаш.</t>
  </si>
  <si>
    <t>2 доп.согл.  после экспертизы</t>
  </si>
  <si>
    <t>Итого</t>
  </si>
  <si>
    <t>Сумма договора      тыс.руб.</t>
  </si>
  <si>
    <t>Ремонт вводно-распределительного устройства дома.  Ремонт подвальной разводки санитарно-технических систем дома. Установка узла учета тепловой энергии, горячей и холодной воды в доме.</t>
  </si>
  <si>
    <t>Ремонт подвальной разводки санитарно-технических систем дома. Установка узла учета тепловой энергии, горячей и холодной воды в доме.</t>
  </si>
  <si>
    <t>Ремонт вводно-распределительного устройства дома.   Установка узла учета тепловой энергии, горячей и холодной воды в доме.</t>
  </si>
  <si>
    <t>17-а</t>
  </si>
  <si>
    <t>Ремонт электрооборудования и устройство контура заземления дома. Установка узла учета тепловой энергии, горячей и холодной воды в доме.</t>
  </si>
  <si>
    <t>Ремонт внутренних санитарно-технических систем дома. Установка узла учета тепловой энергии, горячей и холодной воды в доме.</t>
  </si>
  <si>
    <t>Ремонт вводно-распределительного устройства дома.  Ремонт внутренней системы отопления дома. Установка узла учета тепловой энергии, горячей и холодной воды в доме.</t>
  </si>
  <si>
    <t>77-а</t>
  </si>
  <si>
    <t>Ремонт внутренней системы отопления дома. Установка узла учета тепловой энергии, горячей и холодной воды в доме.</t>
  </si>
  <si>
    <t>16 домов</t>
  </si>
  <si>
    <t>Утепление фасадов жилых домов</t>
  </si>
  <si>
    <t>Сумма договора   тыс.руб.</t>
  </si>
  <si>
    <t>Утепление фасада дома</t>
  </si>
  <si>
    <t>Замена лифтового оборудования</t>
  </si>
  <si>
    <t>Сумма договора     тыс.руб.</t>
  </si>
  <si>
    <t>Ремонт подвальной разводки санитарно-технических систем дома. Установка узла учета тепловой энергии, горячей и холодной воды в доме. Замена лифтового оборудования</t>
  </si>
</sst>
</file>

<file path=xl/styles.xml><?xml version="1.0" encoding="utf-8"?>
<styleSheet xmlns="http://schemas.openxmlformats.org/spreadsheetml/2006/main">
  <numFmts count="4">
    <numFmt numFmtId="164" formatCode="#,##0.00_р_.;[Red]#,##0.00_р_."/>
    <numFmt numFmtId="165" formatCode="#,##0.000_р_.;[Red]#,##0.000_р_."/>
    <numFmt numFmtId="166" formatCode="#,##0.000;[Red]#,##0.000"/>
    <numFmt numFmtId="167" formatCode="#,##0.00_р_."/>
  </numFmts>
  <fonts count="7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Continuous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justify"/>
    </xf>
    <xf numFmtId="164" fontId="4" fillId="0" borderId="9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165" fontId="4" fillId="0" borderId="9" xfId="0" applyNumberFormat="1" applyFont="1" applyBorder="1"/>
    <xf numFmtId="164" fontId="4" fillId="0" borderId="0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164" fontId="1" fillId="0" borderId="9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5" fontId="1" fillId="0" borderId="9" xfId="0" applyNumberFormat="1" applyFont="1" applyBorder="1"/>
    <xf numFmtId="0" fontId="4" fillId="0" borderId="9" xfId="0" applyFont="1" applyBorder="1"/>
    <xf numFmtId="166" fontId="4" fillId="0" borderId="9" xfId="0" applyNumberFormat="1" applyFont="1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167" fontId="0" fillId="0" borderId="9" xfId="0" applyNumberFormat="1" applyBorder="1" applyAlignment="1">
      <alignment horizontal="center"/>
    </xf>
    <xf numFmtId="167" fontId="1" fillId="0" borderId="9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>
      <selection activeCell="A2" sqref="A2"/>
    </sheetView>
  </sheetViews>
  <sheetFormatPr defaultRowHeight="14.4"/>
  <cols>
    <col min="2" max="2" width="88.33203125" customWidth="1"/>
    <col min="3" max="3" width="0.109375" customWidth="1"/>
    <col min="4" max="4" width="9.109375" hidden="1" customWidth="1"/>
    <col min="5" max="5" width="7.44140625" hidden="1" customWidth="1"/>
    <col min="6" max="13" width="9.109375" hidden="1" customWidth="1"/>
    <col min="14" max="14" width="34.109375" customWidth="1"/>
  </cols>
  <sheetData>
    <row r="1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5.6">
      <c r="A3" s="7"/>
      <c r="B3" s="8"/>
      <c r="C3" s="9"/>
      <c r="D3" s="9"/>
      <c r="E3" s="9"/>
      <c r="F3" s="9"/>
      <c r="G3" s="8"/>
      <c r="H3" s="8" t="s">
        <v>2</v>
      </c>
      <c r="I3" s="8"/>
      <c r="J3" s="8"/>
      <c r="K3" s="8"/>
      <c r="L3" s="8"/>
      <c r="M3" s="8"/>
      <c r="N3" s="10"/>
    </row>
    <row r="4" spans="1:14" ht="25.5" customHeight="1">
      <c r="A4" s="11" t="s">
        <v>3</v>
      </c>
      <c r="B4" s="12" t="s">
        <v>4</v>
      </c>
      <c r="C4" s="13" t="s">
        <v>5</v>
      </c>
      <c r="D4" s="13" t="s">
        <v>6</v>
      </c>
      <c r="E4" s="13" t="s">
        <v>7</v>
      </c>
      <c r="F4" s="11"/>
      <c r="G4" s="11"/>
      <c r="H4" s="14" t="s">
        <v>8</v>
      </c>
      <c r="I4" s="14" t="s">
        <v>9</v>
      </c>
      <c r="J4" s="15" t="s">
        <v>10</v>
      </c>
      <c r="K4" s="14" t="s">
        <v>11</v>
      </c>
      <c r="L4" s="15" t="s">
        <v>12</v>
      </c>
      <c r="M4" s="12" t="s">
        <v>13</v>
      </c>
      <c r="N4" s="16" t="s">
        <v>14</v>
      </c>
    </row>
    <row r="5" spans="1:14" ht="30" customHeight="1">
      <c r="A5" s="17">
        <v>4</v>
      </c>
      <c r="B5" s="18" t="s">
        <v>15</v>
      </c>
      <c r="C5" s="19">
        <v>500</v>
      </c>
      <c r="D5" s="20">
        <v>484.89</v>
      </c>
      <c r="E5" s="20">
        <v>451.31599999999997</v>
      </c>
      <c r="F5" s="21"/>
      <c r="G5" s="21"/>
      <c r="H5" s="20">
        <v>412.637</v>
      </c>
      <c r="I5" s="20">
        <f>H5-E5</f>
        <v>-38.678999999999974</v>
      </c>
      <c r="J5" s="20">
        <v>319.995</v>
      </c>
      <c r="K5" s="20">
        <f>H5+319.995</f>
        <v>732.63200000000006</v>
      </c>
      <c r="L5" s="22"/>
      <c r="M5" s="23">
        <f t="shared" ref="M5:M19" si="0">K5</f>
        <v>732.63200000000006</v>
      </c>
      <c r="N5" s="20">
        <f t="shared" ref="N5:N19" si="1">M5</f>
        <v>732.63200000000006</v>
      </c>
    </row>
    <row r="6" spans="1:14" ht="30" customHeight="1">
      <c r="A6" s="17">
        <v>5</v>
      </c>
      <c r="B6" s="18" t="s">
        <v>15</v>
      </c>
      <c r="C6" s="19">
        <v>500</v>
      </c>
      <c r="D6" s="20">
        <v>513.60500000000002</v>
      </c>
      <c r="E6" s="20">
        <v>409.67</v>
      </c>
      <c r="F6" s="21"/>
      <c r="G6" s="21"/>
      <c r="H6" s="20">
        <v>370.99099999999999</v>
      </c>
      <c r="I6" s="20">
        <f t="shared" ref="I6:I19" si="2">H6-E6</f>
        <v>-38.67900000000003</v>
      </c>
      <c r="J6" s="20">
        <v>319.995</v>
      </c>
      <c r="K6" s="20">
        <f>H6+319.995</f>
        <v>690.98599999999999</v>
      </c>
      <c r="L6" s="19"/>
      <c r="M6" s="20">
        <f t="shared" si="0"/>
        <v>690.98599999999999</v>
      </c>
      <c r="N6" s="20">
        <f t="shared" si="1"/>
        <v>690.98599999999999</v>
      </c>
    </row>
    <row r="7" spans="1:14" ht="26.25" customHeight="1">
      <c r="A7" s="17">
        <v>6</v>
      </c>
      <c r="B7" s="18" t="s">
        <v>15</v>
      </c>
      <c r="C7" s="19">
        <v>500</v>
      </c>
      <c r="D7" s="20">
        <v>454.48599999999999</v>
      </c>
      <c r="E7" s="20">
        <v>410.286</v>
      </c>
      <c r="F7" s="21"/>
      <c r="G7" s="21"/>
      <c r="H7" s="20">
        <v>371.60700000000003</v>
      </c>
      <c r="I7" s="20">
        <f t="shared" si="2"/>
        <v>-38.678999999999974</v>
      </c>
      <c r="J7" s="20">
        <v>319.995</v>
      </c>
      <c r="K7" s="20">
        <f>H7+319.995</f>
        <v>691.60200000000009</v>
      </c>
      <c r="L7" s="19"/>
      <c r="M7" s="20">
        <f t="shared" si="0"/>
        <v>691.60200000000009</v>
      </c>
      <c r="N7" s="20">
        <f t="shared" si="1"/>
        <v>691.60200000000009</v>
      </c>
    </row>
    <row r="8" spans="1:14" ht="27" customHeight="1">
      <c r="A8" s="17">
        <v>14</v>
      </c>
      <c r="B8" s="18" t="s">
        <v>16</v>
      </c>
      <c r="C8" s="19">
        <v>829.02</v>
      </c>
      <c r="D8" s="20">
        <v>841.43799999999999</v>
      </c>
      <c r="E8" s="20">
        <v>698.66200000000003</v>
      </c>
      <c r="F8" s="21"/>
      <c r="G8" s="21"/>
      <c r="H8" s="20">
        <v>659.98299999999995</v>
      </c>
      <c r="I8" s="20">
        <f t="shared" si="2"/>
        <v>-38.679000000000087</v>
      </c>
      <c r="J8" s="20"/>
      <c r="K8" s="20">
        <f>H8</f>
        <v>659.98299999999995</v>
      </c>
      <c r="L8" s="19"/>
      <c r="M8" s="20">
        <f t="shared" si="0"/>
        <v>659.98299999999995</v>
      </c>
      <c r="N8" s="20">
        <f t="shared" si="1"/>
        <v>659.98299999999995</v>
      </c>
    </row>
    <row r="9" spans="1:14" ht="29.25" customHeight="1">
      <c r="A9" s="17">
        <v>15</v>
      </c>
      <c r="B9" s="18" t="s">
        <v>17</v>
      </c>
      <c r="C9" s="19">
        <v>604.05999999999995</v>
      </c>
      <c r="D9" s="24">
        <v>485.26499999999999</v>
      </c>
      <c r="E9" s="20">
        <v>422.42599999999999</v>
      </c>
      <c r="F9" s="21"/>
      <c r="G9" s="21"/>
      <c r="H9" s="20">
        <v>383.74700000000001</v>
      </c>
      <c r="I9" s="20">
        <f t="shared" si="2"/>
        <v>-38.678999999999974</v>
      </c>
      <c r="J9" s="20"/>
      <c r="K9" s="20">
        <f>H9</f>
        <v>383.74700000000001</v>
      </c>
      <c r="L9" s="19"/>
      <c r="M9" s="20">
        <f t="shared" si="0"/>
        <v>383.74700000000001</v>
      </c>
      <c r="N9" s="20">
        <f t="shared" si="1"/>
        <v>383.74700000000001</v>
      </c>
    </row>
    <row r="10" spans="1:14" ht="27" customHeight="1">
      <c r="A10" s="17">
        <v>17</v>
      </c>
      <c r="B10" s="18" t="s">
        <v>16</v>
      </c>
      <c r="C10" s="19">
        <v>850</v>
      </c>
      <c r="D10" s="20">
        <v>842.61800000000005</v>
      </c>
      <c r="E10" s="20">
        <v>864.56200000000001</v>
      </c>
      <c r="F10" s="21"/>
      <c r="G10" s="21"/>
      <c r="H10" s="20">
        <v>825.88300000000004</v>
      </c>
      <c r="I10" s="20">
        <f t="shared" si="2"/>
        <v>-38.678999999999974</v>
      </c>
      <c r="J10" s="20"/>
      <c r="K10" s="20">
        <f>H10</f>
        <v>825.88300000000004</v>
      </c>
      <c r="L10" s="19"/>
      <c r="M10" s="20">
        <f t="shared" si="0"/>
        <v>825.88300000000004</v>
      </c>
      <c r="N10" s="20">
        <f t="shared" si="1"/>
        <v>825.88300000000004</v>
      </c>
    </row>
    <row r="11" spans="1:14" ht="28.5" customHeight="1">
      <c r="A11" s="17" t="s">
        <v>18</v>
      </c>
      <c r="B11" s="18" t="s">
        <v>19</v>
      </c>
      <c r="C11" s="19">
        <v>550</v>
      </c>
      <c r="D11" s="20">
        <v>598.63</v>
      </c>
      <c r="E11" s="20">
        <v>452.37099999999998</v>
      </c>
      <c r="F11" s="21"/>
      <c r="G11" s="21"/>
      <c r="H11" s="20">
        <v>412.86</v>
      </c>
      <c r="I11" s="20">
        <f t="shared" si="2"/>
        <v>-39.510999999999967</v>
      </c>
      <c r="J11" s="20">
        <v>859.61099999999999</v>
      </c>
      <c r="K11" s="20">
        <f>H11+859.611</f>
        <v>1272.471</v>
      </c>
      <c r="L11" s="19"/>
      <c r="M11" s="20">
        <f t="shared" si="0"/>
        <v>1272.471</v>
      </c>
      <c r="N11" s="20">
        <f t="shared" si="1"/>
        <v>1272.471</v>
      </c>
    </row>
    <row r="12" spans="1:14" ht="25.5" customHeight="1">
      <c r="A12" s="17">
        <v>18</v>
      </c>
      <c r="B12" s="18" t="s">
        <v>16</v>
      </c>
      <c r="C12" s="19">
        <v>1490</v>
      </c>
      <c r="D12" s="20">
        <v>1287.5889999999999</v>
      </c>
      <c r="E12" s="20">
        <v>1020.5170000000001</v>
      </c>
      <c r="F12" s="21"/>
      <c r="G12" s="21"/>
      <c r="H12" s="20">
        <v>981.83799999999997</v>
      </c>
      <c r="I12" s="20">
        <f t="shared" si="2"/>
        <v>-38.679000000000087</v>
      </c>
      <c r="J12" s="20"/>
      <c r="K12" s="20">
        <f t="shared" ref="K12:K19" si="3">H12</f>
        <v>981.83799999999997</v>
      </c>
      <c r="L12" s="19"/>
      <c r="M12" s="20">
        <f t="shared" si="0"/>
        <v>981.83799999999997</v>
      </c>
      <c r="N12" s="20">
        <f t="shared" si="1"/>
        <v>981.83799999999997</v>
      </c>
    </row>
    <row r="13" spans="1:14" ht="28.5" customHeight="1">
      <c r="A13" s="17">
        <v>19</v>
      </c>
      <c r="B13" s="18" t="s">
        <v>15</v>
      </c>
      <c r="C13" s="19">
        <v>1642</v>
      </c>
      <c r="D13" s="24">
        <v>1493.59</v>
      </c>
      <c r="E13" s="20">
        <v>1137.5899999999999</v>
      </c>
      <c r="F13" s="21"/>
      <c r="G13" s="21"/>
      <c r="H13" s="20">
        <v>1098.9100000000001</v>
      </c>
      <c r="I13" s="20">
        <f t="shared" si="2"/>
        <v>-38.679999999999836</v>
      </c>
      <c r="J13" s="20"/>
      <c r="K13" s="20">
        <f t="shared" si="3"/>
        <v>1098.9100000000001</v>
      </c>
      <c r="L13" s="19"/>
      <c r="M13" s="20">
        <f t="shared" si="0"/>
        <v>1098.9100000000001</v>
      </c>
      <c r="N13" s="20">
        <f t="shared" si="1"/>
        <v>1098.9100000000001</v>
      </c>
    </row>
    <row r="14" spans="1:14" ht="29.25" customHeight="1">
      <c r="A14" s="17">
        <v>28</v>
      </c>
      <c r="B14" s="18" t="s">
        <v>16</v>
      </c>
      <c r="C14" s="19">
        <v>1640</v>
      </c>
      <c r="D14" s="24">
        <v>1629.002</v>
      </c>
      <c r="E14" s="20">
        <v>1307.347</v>
      </c>
      <c r="F14" s="21"/>
      <c r="G14" s="21"/>
      <c r="H14" s="20">
        <v>1229.989</v>
      </c>
      <c r="I14" s="20">
        <f t="shared" si="2"/>
        <v>-77.357999999999947</v>
      </c>
      <c r="J14" s="20"/>
      <c r="K14" s="20">
        <f t="shared" si="3"/>
        <v>1229.989</v>
      </c>
      <c r="L14" s="19"/>
      <c r="M14" s="20">
        <f t="shared" si="0"/>
        <v>1229.989</v>
      </c>
      <c r="N14" s="20">
        <f t="shared" si="1"/>
        <v>1229.989</v>
      </c>
    </row>
    <row r="15" spans="1:14" ht="27" customHeight="1">
      <c r="A15" s="17">
        <v>31</v>
      </c>
      <c r="B15" s="18" t="s">
        <v>20</v>
      </c>
      <c r="C15" s="19">
        <v>1270</v>
      </c>
      <c r="D15" s="20">
        <v>1229.79</v>
      </c>
      <c r="E15" s="20">
        <v>1052.2919999999999</v>
      </c>
      <c r="F15" s="21"/>
      <c r="G15" s="21"/>
      <c r="H15" s="20">
        <v>1013.6130000000001</v>
      </c>
      <c r="I15" s="20">
        <f t="shared" si="2"/>
        <v>-38.67899999999986</v>
      </c>
      <c r="J15" s="20"/>
      <c r="K15" s="20">
        <f t="shared" si="3"/>
        <v>1013.6130000000001</v>
      </c>
      <c r="L15" s="19"/>
      <c r="M15" s="20">
        <f t="shared" si="0"/>
        <v>1013.6130000000001</v>
      </c>
      <c r="N15" s="20">
        <f t="shared" si="1"/>
        <v>1013.6130000000001</v>
      </c>
    </row>
    <row r="16" spans="1:14" ht="27.75" customHeight="1">
      <c r="A16" s="17">
        <v>32</v>
      </c>
      <c r="B16" s="18" t="s">
        <v>20</v>
      </c>
      <c r="C16" s="19">
        <v>1270</v>
      </c>
      <c r="D16" s="20">
        <v>1229.79</v>
      </c>
      <c r="E16" s="20">
        <v>1052.2919999999999</v>
      </c>
      <c r="F16" s="21"/>
      <c r="G16" s="21"/>
      <c r="H16" s="20">
        <v>1013.6130000000001</v>
      </c>
      <c r="I16" s="20">
        <f t="shared" si="2"/>
        <v>-38.67899999999986</v>
      </c>
      <c r="J16" s="20"/>
      <c r="K16" s="20">
        <f t="shared" si="3"/>
        <v>1013.6130000000001</v>
      </c>
      <c r="L16" s="19"/>
      <c r="M16" s="20">
        <f t="shared" si="0"/>
        <v>1013.6130000000001</v>
      </c>
      <c r="N16" s="20">
        <f t="shared" si="1"/>
        <v>1013.6130000000001</v>
      </c>
    </row>
    <row r="17" spans="1:14" ht="29.25" customHeight="1">
      <c r="A17" s="17">
        <v>33</v>
      </c>
      <c r="B17" s="18" t="s">
        <v>20</v>
      </c>
      <c r="C17" s="19">
        <v>1270</v>
      </c>
      <c r="D17" s="20">
        <v>1229.79</v>
      </c>
      <c r="E17" s="20">
        <v>1052.2919999999999</v>
      </c>
      <c r="F17" s="21"/>
      <c r="G17" s="21"/>
      <c r="H17" s="20">
        <v>1013.6130000000001</v>
      </c>
      <c r="I17" s="20">
        <f t="shared" si="2"/>
        <v>-38.67899999999986</v>
      </c>
      <c r="J17" s="20"/>
      <c r="K17" s="20">
        <f t="shared" si="3"/>
        <v>1013.6130000000001</v>
      </c>
      <c r="L17" s="19"/>
      <c r="M17" s="20">
        <f t="shared" si="0"/>
        <v>1013.6130000000001</v>
      </c>
      <c r="N17" s="20">
        <f t="shared" si="1"/>
        <v>1013.6130000000001</v>
      </c>
    </row>
    <row r="18" spans="1:14" ht="27" customHeight="1">
      <c r="A18" s="17">
        <v>77</v>
      </c>
      <c r="B18" s="18" t="s">
        <v>21</v>
      </c>
      <c r="C18" s="19">
        <v>920</v>
      </c>
      <c r="D18" s="20">
        <v>964.22900000000004</v>
      </c>
      <c r="E18" s="20">
        <v>922.21500000000003</v>
      </c>
      <c r="F18" s="21"/>
      <c r="G18" s="21"/>
      <c r="H18" s="20">
        <v>895.42600000000004</v>
      </c>
      <c r="I18" s="20">
        <f t="shared" si="2"/>
        <v>-26.788999999999987</v>
      </c>
      <c r="J18" s="20"/>
      <c r="K18" s="20">
        <f t="shared" si="3"/>
        <v>895.42600000000004</v>
      </c>
      <c r="L18" s="19"/>
      <c r="M18" s="20">
        <f t="shared" si="0"/>
        <v>895.42600000000004</v>
      </c>
      <c r="N18" s="20">
        <f t="shared" si="1"/>
        <v>895.42600000000004</v>
      </c>
    </row>
    <row r="19" spans="1:14" ht="24.75" customHeight="1">
      <c r="A19" s="17" t="s">
        <v>22</v>
      </c>
      <c r="B19" s="18" t="s">
        <v>23</v>
      </c>
      <c r="C19" s="19">
        <v>1270</v>
      </c>
      <c r="D19" s="20">
        <v>1435.0640000000001</v>
      </c>
      <c r="E19" s="20">
        <v>1296.771</v>
      </c>
      <c r="F19" s="21"/>
      <c r="G19" s="21"/>
      <c r="H19" s="20">
        <v>1269.982</v>
      </c>
      <c r="I19" s="20">
        <f t="shared" si="2"/>
        <v>-26.788999999999987</v>
      </c>
      <c r="J19" s="20"/>
      <c r="K19" s="20">
        <f t="shared" si="3"/>
        <v>1269.982</v>
      </c>
      <c r="L19" s="19"/>
      <c r="M19" s="20">
        <f t="shared" si="0"/>
        <v>1269.982</v>
      </c>
      <c r="N19" s="20">
        <f t="shared" si="1"/>
        <v>1269.982</v>
      </c>
    </row>
    <row r="20" spans="1:14" ht="22.5" customHeight="1">
      <c r="A20" s="17">
        <v>56</v>
      </c>
      <c r="B20" s="18" t="s">
        <v>16</v>
      </c>
      <c r="C20" s="19"/>
      <c r="D20" s="20"/>
      <c r="E20" s="20"/>
      <c r="F20" s="21"/>
      <c r="G20" s="21"/>
      <c r="H20" s="20"/>
      <c r="I20" s="20"/>
      <c r="J20" s="20">
        <v>933.93399999999997</v>
      </c>
      <c r="K20" s="20">
        <f>933.934</f>
        <v>933.93399999999997</v>
      </c>
      <c r="L20" s="20">
        <v>396.858</v>
      </c>
      <c r="M20" s="20">
        <f>K20+K22+0.038</f>
        <v>1330.8300000000038</v>
      </c>
      <c r="N20" s="17">
        <v>1330.83</v>
      </c>
    </row>
    <row r="21" spans="1:14">
      <c r="A21" s="12" t="s">
        <v>24</v>
      </c>
      <c r="B21" s="25" t="s">
        <v>13</v>
      </c>
      <c r="C21" s="26">
        <f>SUM(C5:C20)</f>
        <v>15105.08</v>
      </c>
      <c r="D21" s="27">
        <f>SUM(D5:D20)</f>
        <v>14719.776</v>
      </c>
      <c r="E21" s="27">
        <f>SUM(E5:E20)</f>
        <v>12550.609</v>
      </c>
      <c r="F21" s="28"/>
      <c r="G21" s="28"/>
      <c r="H21" s="27">
        <f>SUM(H5:H20)</f>
        <v>11954.691999999999</v>
      </c>
      <c r="I21" s="27">
        <f>H21-E21</f>
        <v>-595.91700000000128</v>
      </c>
      <c r="J21" s="27">
        <f>SUM(J5:J20)</f>
        <v>2753.5299999999997</v>
      </c>
      <c r="K21" s="27">
        <f>SUM(K5:K20)</f>
        <v>14708.221999999996</v>
      </c>
      <c r="L21" s="27">
        <f>SUM(L20)</f>
        <v>396.858</v>
      </c>
      <c r="M21" s="27">
        <f>SUM(M5:M20)</f>
        <v>15105.118</v>
      </c>
      <c r="N21" s="27">
        <f>SUM(N5:N20)</f>
        <v>15105.117999999997</v>
      </c>
    </row>
    <row r="22" spans="1:14">
      <c r="A22" s="29"/>
      <c r="B22" s="29"/>
      <c r="C22" s="29"/>
      <c r="D22" s="29"/>
      <c r="E22" s="29">
        <f>E21-C21</f>
        <v>-2554.4709999999995</v>
      </c>
      <c r="F22" s="29"/>
      <c r="G22" s="29"/>
      <c r="H22" s="29"/>
      <c r="I22" s="29">
        <f>E22+I21</f>
        <v>-3150.3880000000008</v>
      </c>
      <c r="J22" s="30">
        <f>3150.388-J21</f>
        <v>396.85800000000017</v>
      </c>
      <c r="K22" s="29">
        <f>C21-K21</f>
        <v>396.85800000000381</v>
      </c>
      <c r="L22" s="29"/>
      <c r="M22" s="29"/>
      <c r="N22" s="29"/>
    </row>
    <row r="24" spans="1:14">
      <c r="A24" s="31"/>
      <c r="B24" s="12" t="s">
        <v>25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1:14">
      <c r="A25" s="31"/>
      <c r="B25" s="12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1:14">
      <c r="A26" s="31" t="s">
        <v>3</v>
      </c>
      <c r="B26" s="32" t="s">
        <v>4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 t="s">
        <v>26</v>
      </c>
    </row>
    <row r="27" spans="1:14">
      <c r="A27" s="32">
        <v>57</v>
      </c>
      <c r="B27" s="33" t="s">
        <v>27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4">
        <v>16631.79</v>
      </c>
    </row>
    <row r="28" spans="1:14">
      <c r="A28" s="32">
        <v>58</v>
      </c>
      <c r="B28" s="33" t="s">
        <v>27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4">
        <v>16631.79</v>
      </c>
    </row>
    <row r="29" spans="1:14">
      <c r="A29" s="32">
        <v>59</v>
      </c>
      <c r="B29" s="33" t="s">
        <v>27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4">
        <v>16631.79</v>
      </c>
    </row>
    <row r="30" spans="1:14">
      <c r="A30" s="31"/>
      <c r="B30" s="25" t="s">
        <v>13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5">
        <f>SUM(N27:N29)</f>
        <v>49895.37</v>
      </c>
    </row>
    <row r="32" spans="1:14">
      <c r="B32" s="36" t="s">
        <v>28</v>
      </c>
    </row>
    <row r="34" spans="1:14">
      <c r="A34" s="31" t="s">
        <v>3</v>
      </c>
      <c r="B34" s="32" t="s">
        <v>4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 t="s">
        <v>29</v>
      </c>
    </row>
    <row r="35" spans="1:14">
      <c r="A35" s="32">
        <v>5</v>
      </c>
      <c r="B35" s="37" t="s">
        <v>28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4">
        <v>1656.6</v>
      </c>
    </row>
    <row r="36" spans="1:14">
      <c r="A36" s="32">
        <v>6</v>
      </c>
      <c r="B36" s="37" t="s">
        <v>28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4">
        <v>1656.6</v>
      </c>
    </row>
    <row r="37" spans="1:14">
      <c r="A37" s="32">
        <v>14</v>
      </c>
      <c r="B37" s="37" t="s">
        <v>28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4">
        <v>1656.6</v>
      </c>
    </row>
    <row r="38" spans="1:14" ht="26.25" customHeight="1">
      <c r="A38" s="32">
        <v>16</v>
      </c>
      <c r="B38" s="18" t="s">
        <v>30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4">
        <v>4359.3</v>
      </c>
    </row>
    <row r="39" spans="1:14">
      <c r="A39" s="32">
        <v>17</v>
      </c>
      <c r="B39" s="37" t="s">
        <v>28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4">
        <v>3313.1</v>
      </c>
    </row>
    <row r="40" spans="1:14">
      <c r="A40" s="32">
        <v>18</v>
      </c>
      <c r="B40" s="37" t="s">
        <v>28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4">
        <v>3313.1</v>
      </c>
    </row>
    <row r="41" spans="1:14">
      <c r="A41" s="32">
        <v>19</v>
      </c>
      <c r="B41" s="37" t="s">
        <v>28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4">
        <v>3313.1</v>
      </c>
    </row>
    <row r="42" spans="1:14">
      <c r="A42" s="32">
        <v>31</v>
      </c>
      <c r="B42" s="37" t="s">
        <v>28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4">
        <v>1656.6</v>
      </c>
    </row>
    <row r="43" spans="1:14">
      <c r="A43" s="31"/>
      <c r="B43" s="25" t="s">
        <v>13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5">
        <f>SUM(N35:N42)</f>
        <v>20924.999999999996</v>
      </c>
    </row>
  </sheetData>
  <phoneticPr fontId="0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2011-09-12T15:01:40Z</dcterms:modified>
</cp:coreProperties>
</file>